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<sst xmlns="http://schemas.openxmlformats.org/spreadsheetml/2006/main" count="132" uniqueCount="85">
  <si>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</si>
  <si>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</si>
  <si>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</si>
  <si>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</si>
  <si>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</si>
  <si>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</si>
  <si>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</si>
  <si>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225M-4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</si>
  <si>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</si>
  <si>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</si>
  <si>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</si>
  <si>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</si>
  <si>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</si>
  <si>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</si>
  <si>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</si>
  <si>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</si>
  <si>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</si>
  <si>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</si>
  <si>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</si>
  <si>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</si>
  <si>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</si>
  <si>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</si>
  <si>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</si>
  <si>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</si>
  <si>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</si>
  <si>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</si>
  <si>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</si>
  <si>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</si>
  <si>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</si>
  <si>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</si>
  <si>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</si>
  <si>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85.1/49.3</t>
  </si>
  <si>
    <t>Brg.DE:</t>
  </si>
  <si>
    <t>6313C3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</si>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</sst>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SheetLayoutView="100" zoomScalePageLayoutView="0" workbookViewId="0" topLeftCell="A30">
      <selection activeCell="I47" sqref="I47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4" t="s">
        <v>7</v>
      </c>
      <c r="J5" s="124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4">
        <v>2012120401</v>
      </c>
      <c r="J6" s="124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/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2012091105</v>
      </c>
      <c r="C11" s="17"/>
      <c r="D11" s="18" t="s">
        <v>20</v>
      </c>
      <c r="E11" s="16" t="s">
        <v>21</v>
      </c>
      <c r="F11" s="18" t="s">
        <v>22</v>
      </c>
      <c r="G11" s="19">
        <v>352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45</v>
      </c>
      <c r="D13" s="21" t="s">
        <v>31</v>
      </c>
      <c r="E13" s="21">
        <v>0.82</v>
      </c>
      <c r="F13" s="21">
        <v>1475</v>
      </c>
      <c r="G13" s="23">
        <v>93.1</v>
      </c>
    </row>
    <row r="14" spans="1:7" ht="15.75">
      <c r="A14" s="24" t="s">
        <v>32</v>
      </c>
      <c r="B14" s="125" t="s">
        <v>33</v>
      </c>
      <c r="C14" s="125"/>
      <c r="D14" s="25" t="s">
        <v>34</v>
      </c>
      <c r="E14" s="125" t="s">
        <v>33</v>
      </c>
      <c r="F14" s="125"/>
      <c r="G14" s="126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0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1" t="s">
        <v>51</v>
      </c>
    </row>
    <row r="19" spans="1:10" ht="15.75">
      <c r="A19" s="20" t="s">
        <v>52</v>
      </c>
      <c r="B19" s="34">
        <v>350</v>
      </c>
      <c r="C19" s="35">
        <v>24.707</v>
      </c>
      <c r="D19" s="36">
        <v>1138</v>
      </c>
      <c r="E19" s="21">
        <v>50</v>
      </c>
      <c r="F19" s="21">
        <v>1500</v>
      </c>
      <c r="G19" s="37">
        <v>0</v>
      </c>
      <c r="H19" s="21">
        <v>0</v>
      </c>
      <c r="I19" s="35">
        <f>IF(MIN(B19,C19)&gt;0,D19/B19/C19/SQRT(3),"-")</f>
        <v>0.07597900032238339</v>
      </c>
      <c r="J19" s="23">
        <v>0</v>
      </c>
    </row>
    <row r="20" spans="1:10" ht="15.75">
      <c r="A20" s="38" t="s">
        <v>52</v>
      </c>
      <c r="B20" s="39">
        <v>400</v>
      </c>
      <c r="C20" s="40">
        <v>35.46</v>
      </c>
      <c r="D20" s="41">
        <v>1692</v>
      </c>
      <c r="E20" s="42">
        <v>50</v>
      </c>
      <c r="F20" s="42">
        <v>1500</v>
      </c>
      <c r="G20" s="43">
        <v>0</v>
      </c>
      <c r="H20" s="42">
        <v>0</v>
      </c>
      <c r="I20" s="40">
        <f>IF(MIN(B20,C20)&gt;0,D20/B20/C20/SQRT(3),"-")</f>
        <v>0.06887173261906704</v>
      </c>
      <c r="J20" s="112">
        <v>0</v>
      </c>
    </row>
    <row r="21" spans="1:10" ht="15.75">
      <c r="A21" s="44" t="s">
        <v>52</v>
      </c>
      <c r="B21" s="45">
        <v>450</v>
      </c>
      <c r="C21" s="46">
        <v>56.8</v>
      </c>
      <c r="D21" s="47">
        <v>3132</v>
      </c>
      <c r="E21" s="48">
        <v>50</v>
      </c>
      <c r="F21" s="48">
        <v>1500</v>
      </c>
      <c r="G21" s="49">
        <v>0</v>
      </c>
      <c r="H21" s="48">
        <v>0</v>
      </c>
      <c r="I21" s="46">
        <f>IF(MIN(B21,C21)&gt;0,D21/B21/C21/SQRT(3),"-")</f>
        <v>0.07074573721055978</v>
      </c>
      <c r="J21" s="113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0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1" t="s">
        <v>51</v>
      </c>
    </row>
    <row r="26" spans="1:10" ht="15.75">
      <c r="A26" s="52">
        <v>0.25</v>
      </c>
      <c r="B26" s="53">
        <v>400</v>
      </c>
      <c r="C26" s="35">
        <v>40.58</v>
      </c>
      <c r="D26" s="54">
        <v>13038</v>
      </c>
      <c r="E26" s="53">
        <v>50</v>
      </c>
      <c r="F26" s="54">
        <v>1495.5</v>
      </c>
      <c r="G26" s="55">
        <f aca="true" t="shared" si="0" ref="G26:G31">IF(MIN(F26,H26)&gt;0,9.55*H26/F26,"-")</f>
        <v>71.84052156469409</v>
      </c>
      <c r="H26" s="36">
        <v>11250</v>
      </c>
      <c r="I26" s="35">
        <f aca="true" t="shared" si="1" ref="I26:I31">IF(MIN(B26,C26)&gt;0,D26/B26/C26/SQRT(3),"-")</f>
        <v>0.4637440124257234</v>
      </c>
      <c r="J26" s="114">
        <f aca="true" t="shared" si="2" ref="J26:J31">IF(MIN(D26,H26)&gt;0,100*H26/D26,"-")</f>
        <v>86.28624022089278</v>
      </c>
    </row>
    <row r="27" spans="1:10" ht="15.75">
      <c r="A27" s="52">
        <v>0.5</v>
      </c>
      <c r="B27" s="53">
        <v>400</v>
      </c>
      <c r="C27" s="35">
        <v>52.11</v>
      </c>
      <c r="D27" s="54">
        <v>24578</v>
      </c>
      <c r="E27" s="53">
        <v>50</v>
      </c>
      <c r="F27" s="54">
        <v>1490.8</v>
      </c>
      <c r="G27" s="55">
        <f t="shared" si="0"/>
        <v>144.1340220016099</v>
      </c>
      <c r="H27" s="36">
        <v>22500</v>
      </c>
      <c r="I27" s="35">
        <f t="shared" si="1"/>
        <v>0.6807769581722617</v>
      </c>
      <c r="J27" s="114">
        <f t="shared" si="2"/>
        <v>91.54528440068354</v>
      </c>
    </row>
    <row r="28" spans="1:10" ht="15.75">
      <c r="A28" s="52">
        <v>0.75</v>
      </c>
      <c r="B28" s="53">
        <v>400</v>
      </c>
      <c r="C28" s="35">
        <v>66.84</v>
      </c>
      <c r="D28" s="54">
        <v>36326</v>
      </c>
      <c r="E28" s="53">
        <v>50</v>
      </c>
      <c r="F28" s="54">
        <v>1485.5</v>
      </c>
      <c r="G28" s="55">
        <f t="shared" si="0"/>
        <v>216.9723998653652</v>
      </c>
      <c r="H28" s="36">
        <v>33750</v>
      </c>
      <c r="I28" s="35">
        <f t="shared" si="1"/>
        <v>0.7844414227476939</v>
      </c>
      <c r="J28" s="114">
        <f t="shared" si="2"/>
        <v>92.9086604635798</v>
      </c>
    </row>
    <row r="29" spans="1:10" ht="15.75">
      <c r="A29" s="38">
        <v>1</v>
      </c>
      <c r="B29" s="42">
        <v>400</v>
      </c>
      <c r="C29" s="40">
        <v>84.07</v>
      </c>
      <c r="D29" s="41">
        <v>48313</v>
      </c>
      <c r="E29" s="42">
        <v>50</v>
      </c>
      <c r="F29" s="41">
        <v>1479.5</v>
      </c>
      <c r="G29" s="43">
        <f t="shared" si="0"/>
        <v>290.46975329503215</v>
      </c>
      <c r="H29" s="41">
        <v>45000</v>
      </c>
      <c r="I29" s="40">
        <f t="shared" si="1"/>
        <v>0.829473163891947</v>
      </c>
      <c r="J29" s="112">
        <f t="shared" si="2"/>
        <v>93.14263241777576</v>
      </c>
    </row>
    <row r="30" spans="1:10" ht="15.75">
      <c r="A30" s="52">
        <v>1.25</v>
      </c>
      <c r="B30" s="53">
        <v>400</v>
      </c>
      <c r="C30" s="35">
        <v>103.1</v>
      </c>
      <c r="D30" s="54">
        <v>60570</v>
      </c>
      <c r="E30" s="53">
        <v>50</v>
      </c>
      <c r="F30" s="54">
        <v>1472.8</v>
      </c>
      <c r="G30" s="55">
        <f t="shared" si="0"/>
        <v>364.7389326453015</v>
      </c>
      <c r="H30" s="36">
        <v>56250</v>
      </c>
      <c r="I30" s="35">
        <f t="shared" si="1"/>
        <v>0.8479657081672076</v>
      </c>
      <c r="J30" s="114">
        <f t="shared" si="2"/>
        <v>92.86775631500743</v>
      </c>
    </row>
    <row r="31" spans="1:10" ht="15.75">
      <c r="A31" s="56">
        <v>1.5</v>
      </c>
      <c r="B31" s="57">
        <v>400</v>
      </c>
      <c r="C31" s="46">
        <v>123.2</v>
      </c>
      <c r="D31" s="58">
        <v>73127</v>
      </c>
      <c r="E31" s="57">
        <v>50</v>
      </c>
      <c r="F31" s="58">
        <v>1465.5</v>
      </c>
      <c r="G31" s="59">
        <f t="shared" si="0"/>
        <v>439.86693961105425</v>
      </c>
      <c r="H31" s="47">
        <v>67500</v>
      </c>
      <c r="I31" s="46">
        <f t="shared" si="1"/>
        <v>0.8567348444608313</v>
      </c>
      <c r="J31" s="115">
        <f t="shared" si="2"/>
        <v>92.30516772190846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0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1" t="s">
        <v>51</v>
      </c>
    </row>
    <row r="36" spans="1:10" ht="15.75">
      <c r="A36" s="52" t="s">
        <v>57</v>
      </c>
      <c r="B36" s="53">
        <v>380</v>
      </c>
      <c r="C36" s="35">
        <v>82.48</v>
      </c>
      <c r="D36" s="54">
        <v>48310</v>
      </c>
      <c r="E36" s="53">
        <v>50</v>
      </c>
      <c r="F36" s="54">
        <v>1478</v>
      </c>
      <c r="G36" s="55">
        <f>IF(MIN(F36,H36)&gt;0,9.55*H36/F36,"-")</f>
        <v>290.7645466847091</v>
      </c>
      <c r="H36" s="36">
        <v>45000</v>
      </c>
      <c r="I36" s="35">
        <f>IF(MIN(B36,C36)&gt;0,D36/B36/C36/SQRT(3),"-")</f>
        <v>0.8899060539253798</v>
      </c>
      <c r="J36" s="114">
        <f>IF(MIN(D36,H36)&gt;0,100*H36/D36,"-")</f>
        <v>93.14841647691989</v>
      </c>
    </row>
    <row r="37" spans="1:10" ht="15.75">
      <c r="A37" s="56" t="s">
        <v>58</v>
      </c>
      <c r="B37" s="57">
        <v>420</v>
      </c>
      <c r="C37" s="46">
        <v>78.58</v>
      </c>
      <c r="D37" s="58">
        <v>48220</v>
      </c>
      <c r="E37" s="57">
        <v>50</v>
      </c>
      <c r="F37" s="58">
        <v>1482</v>
      </c>
      <c r="G37" s="59">
        <f>IF(MIN(F37,H37)&gt;0,9.55*H37/F37,"-")</f>
        <v>289.9797570850203</v>
      </c>
      <c r="H37" s="47">
        <v>45000</v>
      </c>
      <c r="I37" s="46">
        <f>IF(MIN(B37,C37)&gt;0,D37/B37/C37/SQRT(3),"-")</f>
        <v>0.8435391890679731</v>
      </c>
      <c r="J37" s="115">
        <f>IF(MIN(D37,H37)&gt;0,100*H37/D37,"-")</f>
        <v>93.32227291580257</v>
      </c>
    </row>
    <row r="39" spans="1:7" ht="18.75">
      <c r="A39" s="8" t="s">
        <v>59</v>
      </c>
      <c r="G39" s="8"/>
    </row>
    <row r="40" spans="1:10" ht="15.75">
      <c r="A40" s="127" t="s">
        <v>60</v>
      </c>
      <c r="B40" s="128"/>
      <c r="C40" s="128" t="s">
        <v>61</v>
      </c>
      <c r="D40" s="128"/>
      <c r="E40" s="128" t="s">
        <v>62</v>
      </c>
      <c r="F40" s="128"/>
      <c r="G40" s="128" t="s">
        <v>63</v>
      </c>
      <c r="H40" s="128"/>
      <c r="I40" s="128" t="s">
        <v>64</v>
      </c>
      <c r="J40" s="129"/>
    </row>
    <row r="41" spans="1:10" ht="15.75">
      <c r="A41" s="130" t="s">
        <v>30</v>
      </c>
      <c r="B41" s="131"/>
      <c r="C41" s="131">
        <v>584.4</v>
      </c>
      <c r="D41" s="131"/>
      <c r="E41" s="131">
        <v>144826</v>
      </c>
      <c r="F41" s="131"/>
      <c r="G41" s="131">
        <v>604.7</v>
      </c>
      <c r="H41" s="131"/>
      <c r="I41" s="132">
        <v>0.3577</v>
      </c>
      <c r="J41" s="133"/>
    </row>
    <row r="43" spans="1:2" ht="18.75">
      <c r="A43" s="66" t="s">
        <v>65</v>
      </c>
      <c r="B43" s="67"/>
    </row>
    <row r="44" spans="1:10" ht="15.75">
      <c r="A44" s="134" t="s">
        <v>66</v>
      </c>
      <c r="B44" s="135"/>
      <c r="C44" s="68">
        <v>16</v>
      </c>
      <c r="D44" s="69" t="s">
        <v>67</v>
      </c>
      <c r="E44" s="70"/>
      <c r="F44" s="71"/>
      <c r="G44" s="68"/>
      <c r="H44" s="71" t="s">
        <v>68</v>
      </c>
      <c r="I44" s="68">
        <v>55.9</v>
      </c>
      <c r="J44" s="116" t="s">
        <v>69</v>
      </c>
    </row>
    <row r="45" spans="1:10" ht="15.75">
      <c r="A45" s="136" t="s">
        <v>70</v>
      </c>
      <c r="B45" s="137"/>
      <c r="C45" s="72">
        <v>0.0445</v>
      </c>
      <c r="D45" s="73" t="s">
        <v>71</v>
      </c>
      <c r="E45" s="67"/>
      <c r="F45" s="74"/>
      <c r="G45" s="75"/>
      <c r="H45" s="74" t="s">
        <v>72</v>
      </c>
      <c r="I45" s="75">
        <v>29.5</v>
      </c>
      <c r="J45" s="117" t="s">
        <v>67</v>
      </c>
    </row>
    <row r="46" spans="1:10" ht="15.75">
      <c r="A46" s="138" t="s">
        <v>73</v>
      </c>
      <c r="B46" s="139"/>
      <c r="C46" s="76">
        <v>0.05426</v>
      </c>
      <c r="D46" s="77" t="s">
        <v>71</v>
      </c>
      <c r="E46" s="78"/>
      <c r="F46" s="79"/>
      <c r="G46" s="80"/>
      <c r="H46" s="79" t="s">
        <v>74</v>
      </c>
      <c r="I46" s="80">
        <v>33</v>
      </c>
      <c r="J46" s="118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19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2.07</v>
      </c>
      <c r="E49" s="85"/>
      <c r="F49" s="86"/>
      <c r="G49" s="85"/>
      <c r="H49" s="87"/>
      <c r="I49" s="87" t="s">
        <v>77</v>
      </c>
      <c r="J49" s="120">
        <v>3.33</v>
      </c>
    </row>
    <row r="50" spans="1:10" ht="15.75">
      <c r="A50" s="88"/>
      <c r="B50" s="89"/>
      <c r="C50" s="90" t="s">
        <v>78</v>
      </c>
      <c r="D50" s="91">
        <v>6.95</v>
      </c>
      <c r="E50" s="92"/>
      <c r="F50" s="93"/>
      <c r="G50" s="92"/>
      <c r="H50" s="94"/>
      <c r="I50" s="94" t="s">
        <v>79</v>
      </c>
      <c r="J50" s="121">
        <v>1.87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2">
        <v>41247</v>
      </c>
      <c r="J52" s="123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